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<sst xmlns="http://schemas.openxmlformats.org/spreadsheetml/2006/main" count="705" uniqueCount="367">
  <si>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</si>
  <si>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</si>
  <si>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</si>
  <si>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</si>
  <si>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</si>
  <si>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</si>
  <si>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</si>
  <si>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</si>
  <si>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</si>
  <si>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</si>
  <si>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</si>
  <si>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</si>
  <si>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</si>
  <si>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</si>
  <si>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</si>
  <si>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</si>
  <si>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</si>
  <si>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</si>
  <si>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</si>
  <si>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</si>
  <si>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</si>
  <si>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</si>
  <si>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</si>
  <si>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</si>
  <si>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</si>
  <si>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</si>
  <si>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</si>
  <si>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</si>
  <si>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</si>
  <si>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</si>
  <si>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</si>
  <si>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</si>
  <si>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</si>
  <si>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</si>
  <si>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</si>
  <si>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</si>
  <si>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</si>
  <si>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</si>
  <si>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</si>
  <si>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</si>
  <si>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</si>
  <si>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</si>
  <si>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</si>
  <si>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</si>
  <si>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</si>
  <si>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</si>
  <si>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</si>
  <si>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</si>
  <si>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</si>
  <si>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</si>
  <si>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</si>
  <si>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</si>
  <si>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</si>
  <si>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</si>
  <si>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</si>
  <si>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</si>
  <si>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</si>
  <si>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</si>
  <si>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</si>
  <si>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</si>
  <si>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</si>
  <si>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</si>
  <si>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</si>
  <si>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</si>
  <si>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</si>
  <si>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</si>
  <si>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</si>
  <si>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</si>
  <si>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</si>
  <si>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</si>
  <si>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</si>
  <si>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</si>
  <si>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</si>
  <si>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</si>
  <si>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</si>
  <si>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</si>
  <si>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</si>
  <si>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</si>
  <si>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</si>
  <si>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</si>
  <si>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</si>
  <si>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</si>
  <si>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</si>
  <si>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</si>
  <si>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</si>
  <si>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</si>
  <si>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</si>
  <si>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</si>
  <si>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</si>
  <si>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</si>
  <si>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</si>
  <si>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</si>
  <si>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</si>
  <si>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</si>
  <si>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</si>
  <si>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</si>
  <si>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</si>
  <si>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</si>
  <si>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</si>
  <si>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</si>
  <si>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</si>
  <si>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</si>
  <si>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</si>
  <si>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</si>
  <si>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</si>
  <si>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</si>
  <si>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</si>
  <si>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</si>
  <si>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</si>
  <si>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</si>
  <si>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</si>
  <si>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</si>
  <si>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</si>
  <si>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</si>
  <si>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</si>
  <si>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</si>
  <si>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</si>
  <si>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</si>
  <si>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</si>
  <si>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</si>
  <si>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</si>
  <si>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</si>
  <si>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</si>
  <si>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</si>
  <si>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</si>
  <si>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</si>
  <si>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</si>
  <si>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</si>
  <si>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</si>
  <si>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</si>
  <si>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</si>
  <si>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</si>
  <si>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</si>
  <si>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</si>
  <si>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</si>
  <si>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</si>
  <si>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</si>
  <si>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</si>
  <si>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</si>
  <si>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</si>
  <si>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</si>
  <si>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</si>
  <si>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</si>
  <si>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</si>
  <si>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</si>
  <si>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</si>
  <si>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</si>
  <si>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</si>
  <si>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</si>
  <si>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</si>
  <si>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</si>
  <si>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</si>
  <si>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</si>
  <si>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</si>
  <si>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</si>
  <si>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</si>
  <si>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</si>
  <si>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</si>
  <si>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</si>
  <si>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</si>
  <si>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</si>
  <si>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</si>
  <si>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</si>
  <si>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</si>
  <si>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</si>
  <si>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</si>
  <si>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</si>
  <si>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</si>
  <si>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</si>
  <si>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</si>
  <si>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</si>
  <si>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</si>
  <si>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</si>
  <si>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</si>
  <si>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</si>
  <si>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</si>
  <si>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</si>
  <si>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</si>
  <si>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</si>
  <si>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</si>
  <si>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</si>
  <si>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</si>
  <si>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</si>
  <si>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</si>
  <si>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</si>
  <si>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</si>
  <si>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</si>
  <si>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</si>
  <si>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</si>
  <si>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</si>
  <si>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</si>
  <si>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</si>
  <si>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</si>
  <si>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</si>
  <si>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</si>
  <si>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</si>
  <si>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</si>
  <si>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</si>
  <si>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</si>
  <si>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</si>
  <si>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</si>
  <si>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</si>
  <si>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</si>
  <si>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</si>
  <si>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</si>
  <si>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</si>
  <si>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</si>
  <si>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</si>
  <si>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</si>
  <si>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</si>
  <si>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</si>
  <si>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</si>
  <si>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</si>
  <si>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</si>
  <si>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</si>
  <si>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</si>
  <si>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</si>
  <si>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</si>
  <si>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</si>
  <si>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</si>
  <si>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</si>
  <si>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</si>
  <si>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</si>
  <si>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</si>
  <si>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</si>
  <si>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</si>
  <si>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</si>
  <si>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</si>
  <si>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</si>
  <si>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</si>
  <si>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</si>
  <si>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</si>
  <si>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</si>
  <si>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</si>
  <si>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</si>
  <si>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</si>
  <si>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</si>
  <si>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</si>
  <si>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</si>
  <si>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</si>
  <si>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</si>
  <si>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</si>
  <si>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</si>
  <si>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</si>
  <si>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</si>
  <si>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</si>
  <si>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</si>
  <si>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</si>
  <si>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</si>
  <si>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</si>
  <si>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</si>
  <si>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</si>
  <si>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</si>
  <si>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</si>
  <si>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</si>
  <si>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</si>
  <si>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</si>
  <si>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</si>
  <si>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</si>
  <si>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</si>
  <si>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</si>
  <si>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</si>
  <si>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</si>
  <si>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</si>
  <si>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</si>
  <si>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</si>
  <si>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</si>
  <si>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</si>
  <si>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</si>
  <si>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</si>
  <si>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</si>
  <si>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</si>
  <si>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</si>
  <si>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</si>
  <si>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</si>
  <si>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</si>
  <si>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</si>
  <si>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</si>
  <si>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</si>
  <si>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</si>
  <si>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</si>
  <si>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</si>
  <si>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</si>
  <si>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</si>
  <si>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</si>
  <si>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</si>
  <si>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</si>
  <si>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</si>
  <si>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</si>
  <si>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</si>
  <si>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</si>
  <si>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</si>
  <si>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</si>
  <si>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</si>
  <si>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</si>
  <si>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</si>
  <si>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</si>
  <si>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</si>
  <si>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</si>
  <si>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</si>
  <si>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</si>
  <si>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</si>
  <si>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</si>
  <si>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</si>
  <si>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</si>
  <si>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</si>
  <si>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</si>
  <si>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</si>
  <si>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</si>
  <si>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</si>
  <si>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</si>
  <si>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</si>
  <si>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</si>
  <si>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</si>
  <si>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</si>
  <si>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</si>
  <si>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</si>
  <si>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</si>
  <si>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</si>
  <si>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</si>
  <si>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</si>
  <si>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</si>
  <si>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</si>
  <si>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</si>
  <si>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</si>
  <si>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</si>
  <si>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</si>
  <si>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</si>
  <si>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</si>
  <si>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</si>
  <si>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</si>
  <si>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</si>
  <si>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</si>
  <si>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</si>
  <si>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</si>
  <si>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</si>
  <si>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</si>
  <si>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</si>
  <si>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</si>
  <si>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</si>
  <si>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</si>
  <si>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</si>
  <si>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</si>
  <si>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</si>
  <si>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</si>
  <si>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</si>
  <si>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</si>
  <si>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</si>
  <si>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</si>
  <si>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</si>
  <si>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</si>
  <si>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</si>
  <si>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</si>
  <si>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</si>
  <si>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</si>
  <si>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</si>
  <si>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</si>
  <si>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</si>
  <si>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</si>
  <si>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</si>
  <si>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</si>
  <si>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</si>
  <si>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</si>
  <si>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</si>
  <si>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"10"  лютого  2021 р.</t>
  </si>
  <si>
    <r>
      <t>"</t>
    </r>
    <r>
      <rPr>
        <u val="single"/>
        <sz val="20"/>
        <rFont val="Arial Cyr"/>
        <family val="0"/>
      </rPr>
      <t xml:space="preserve">      09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</si>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</sst>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9.emf" /><Relationship Id="rId8" Type="http://schemas.openxmlformats.org/officeDocument/2006/relationships/image" Target="../media/image2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6.emf" /><Relationship Id="rId12" Type="http://schemas.openxmlformats.org/officeDocument/2006/relationships/image" Target="../media/image1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17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34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68.26146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120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362</v>
      </c>
      <c r="P21" s="67" t="s">
        <v>319</v>
      </c>
      <c r="Q21" s="68" t="s">
        <v>277</v>
      </c>
      <c r="R21" s="67" t="s">
        <v>238</v>
      </c>
      <c r="S21" s="67" t="s">
        <v>11</v>
      </c>
      <c r="T21" s="67" t="s">
        <v>108</v>
      </c>
      <c r="U21" s="67"/>
      <c r="V21" s="67"/>
      <c r="W21" s="67" t="s">
        <v>284</v>
      </c>
      <c r="X21" s="67" t="s">
        <v>9</v>
      </c>
      <c r="Y21" s="76"/>
      <c r="Z21" s="68" t="s">
        <v>79</v>
      </c>
      <c r="AA21" s="67" t="s">
        <v>113</v>
      </c>
      <c r="AB21" s="67" t="s">
        <v>87</v>
      </c>
      <c r="AC21" s="67" t="s">
        <v>10</v>
      </c>
      <c r="AD21" s="67" t="s">
        <v>11</v>
      </c>
      <c r="AE21" s="67" t="s">
        <v>286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34</v>
      </c>
      <c r="H23" s="20">
        <f>G23</f>
        <v>34</v>
      </c>
      <c r="I23" s="20">
        <f>G23</f>
        <v>34</v>
      </c>
      <c r="J23" s="20">
        <f>G23</f>
        <v>34</v>
      </c>
      <c r="K23" s="20">
        <f>G23</f>
        <v>34</v>
      </c>
      <c r="L23" s="20">
        <f>G23</f>
        <v>34</v>
      </c>
      <c r="M23" s="20">
        <f>G23</f>
        <v>34</v>
      </c>
      <c r="N23" s="70">
        <f>G23</f>
        <v>34</v>
      </c>
      <c r="O23" s="21">
        <v>34</v>
      </c>
      <c r="P23" s="20">
        <f aca="true" t="shared" si="0" ref="P23:V23">O23</f>
        <v>34</v>
      </c>
      <c r="Q23" s="21">
        <f t="shared" si="0"/>
        <v>34</v>
      </c>
      <c r="R23" s="20">
        <f t="shared" si="0"/>
        <v>34</v>
      </c>
      <c r="S23" s="20">
        <f t="shared" si="0"/>
        <v>34</v>
      </c>
      <c r="T23" s="20">
        <f t="shared" si="0"/>
        <v>34</v>
      </c>
      <c r="U23" s="20">
        <f t="shared" si="0"/>
        <v>34</v>
      </c>
      <c r="V23" s="20">
        <f t="shared" si="0"/>
        <v>34</v>
      </c>
      <c r="W23" s="20">
        <v>34</v>
      </c>
      <c r="X23" s="20">
        <f>W23</f>
        <v>34</v>
      </c>
      <c r="Y23" s="70">
        <f>X23</f>
        <v>34</v>
      </c>
      <c r="Z23" s="21">
        <v>34</v>
      </c>
      <c r="AA23" s="20">
        <f>Z23</f>
        <v>34</v>
      </c>
      <c r="AB23" s="20">
        <f aca="true" t="shared" si="1" ref="AB23:AG23">AA23</f>
        <v>34</v>
      </c>
      <c r="AC23" s="20">
        <f t="shared" si="1"/>
        <v>34</v>
      </c>
      <c r="AD23" s="20">
        <f t="shared" si="1"/>
        <v>34</v>
      </c>
      <c r="AE23" s="20">
        <f t="shared" si="1"/>
        <v>34</v>
      </c>
      <c r="AF23" s="20">
        <f t="shared" si="1"/>
        <v>34</v>
      </c>
      <c r="AG23" s="70">
        <f t="shared" si="1"/>
        <v>34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 t="s">
        <v>366</v>
      </c>
      <c r="R24" s="40" t="str">
        <f>IF(обед4="хліб житній",DU2,(IF(обед4="хліб пшеничний",DT2,(VLOOKUP(обед4,таб,67,FALSE)))))</f>
        <v>150/25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90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200</v>
      </c>
      <c r="AC24" s="40">
        <v>28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0.049999999999999996</v>
      </c>
      <c r="AJ29" s="168"/>
      <c r="AK29" s="163">
        <f>SUM(G30:AG30)</f>
        <v>1.7</v>
      </c>
      <c r="AL29" s="164"/>
      <c r="AM29" s="156">
        <f>IF(AK29=0,0,AT117)</f>
        <v>63.9</v>
      </c>
      <c r="AN29" s="158">
        <f>AK29*AM29</f>
        <v>108.63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1.7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0.12</v>
      </c>
      <c r="AJ37" s="168"/>
      <c r="AK37" s="163">
        <f>SUM(G38:AG38)</f>
        <v>4.08</v>
      </c>
      <c r="AL37" s="164"/>
      <c r="AM37" s="156">
        <f>IF(AK37=0,0,AX117)</f>
        <v>57.16</v>
      </c>
      <c r="AN37" s="158">
        <f>AK37*AM37</f>
        <v>233.2128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4.08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2</v>
      </c>
      <c r="X41" s="28">
        <f>VLOOKUP(полдник2,таб,10,FALSE)</f>
        <v>0</v>
      </c>
      <c r="Y41" s="72">
        <f>VLOOKUP(полдник3,таб,10,FALSE)</f>
        <v>0</v>
      </c>
      <c r="Z41" s="30">
        <v>4</v>
      </c>
      <c r="AA41" s="29">
        <f>VLOOKUP(ужин2,таб,10,FALSE)</f>
        <v>0</v>
      </c>
      <c r="AB41" s="28">
        <v>4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</v>
      </c>
      <c r="AJ41" s="168"/>
      <c r="AK41" s="163">
        <f>SUM(G42:AG42)</f>
        <v>1.7000000000000002</v>
      </c>
      <c r="AL41" s="164"/>
      <c r="AM41" s="156">
        <f>IF(AK41=0,0,AZ117)</f>
        <v>165.332</v>
      </c>
      <c r="AN41" s="158">
        <f>AK41*AM41</f>
        <v>281.06440000000003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0.238</v>
      </c>
      <c r="H42" s="47">
        <f t="shared" si="26"/>
      </c>
      <c r="I42" s="46">
        <f t="shared" si="26"/>
        <v>0.68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0.272</v>
      </c>
      <c r="P42" s="46">
        <f t="shared" si="27"/>
        <v>0.17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0.068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0.136</v>
      </c>
      <c r="AA42" s="47">
        <f t="shared" si="28"/>
      </c>
      <c r="AB42" s="46">
        <f t="shared" si="28"/>
        <v>0.136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4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8</v>
      </c>
      <c r="AB47" s="28">
        <f>VLOOKUP(ужин3,таб,13,FALSE)</f>
        <v>6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0.68</v>
      </c>
      <c r="AL47" s="164"/>
      <c r="AM47" s="156">
        <f>IF(AK47=0,0,BC117)</f>
        <v>44</v>
      </c>
      <c r="AN47" s="158">
        <f>AK47*AM47</f>
        <v>29.92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0.136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0.272</v>
      </c>
      <c r="AB48" s="46">
        <f t="shared" si="37"/>
        <v>0.204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0.27699999999999997</v>
      </c>
      <c r="AJ49" s="168"/>
      <c r="AK49" s="163">
        <f>SUM(G50:AG50)</f>
        <v>9.418</v>
      </c>
      <c r="AL49" s="164"/>
      <c r="AM49" s="156">
        <f>IF(AK49=0,0,BD117)</f>
        <v>18.8</v>
      </c>
      <c r="AN49" s="158">
        <f>AK49*AM49</f>
        <v>177.0584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4.93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3.4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1.088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0.208</v>
      </c>
      <c r="AJ53" s="168"/>
      <c r="AK53" s="163">
        <f>SUM(G54:AG54)</f>
        <v>7.072</v>
      </c>
      <c r="AL53" s="164"/>
      <c r="AM53" s="156">
        <f>IF(AK53=0,0,BF117)</f>
        <v>24.53</v>
      </c>
      <c r="AN53" s="158">
        <f>AK53*AM53</f>
        <v>173.47616000000002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7.072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25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0.024999999999999998</v>
      </c>
      <c r="AJ55" s="168"/>
      <c r="AK55" s="163">
        <f>SUM(G56:AG56)</f>
        <v>0.85</v>
      </c>
      <c r="AL55" s="164"/>
      <c r="AM55" s="156">
        <f>IF(AK55=0,0,BG117)</f>
        <v>63.86</v>
      </c>
      <c r="AN55" s="158">
        <f>AK55*AM55</f>
        <v>54.281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0.85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0.68</v>
      </c>
      <c r="AL59" s="164"/>
      <c r="AM59" s="156">
        <f>IF(AK59=0,0,BI117)</f>
        <v>128</v>
      </c>
      <c r="AN59" s="158">
        <f>AK59*AM59</f>
        <v>87.04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</v>
      </c>
      <c r="AJ61" s="168"/>
      <c r="AK61" s="169">
        <f>SUM(G62:AG62)</f>
        <v>34</v>
      </c>
      <c r="AL61" s="170"/>
      <c r="AM61" s="156">
        <f>IF(AK61=0,0,BJ117)</f>
        <v>2.7</v>
      </c>
      <c r="AN61" s="158">
        <f>AK61*AM61</f>
        <v>91.80000000000001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34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0.062</v>
      </c>
      <c r="AJ65" s="168"/>
      <c r="AK65" s="163">
        <f>SUM(G66:AG66)</f>
        <v>2.108</v>
      </c>
      <c r="AL65" s="164"/>
      <c r="AM65" s="156">
        <f>IF(AK65=0,0,BL117)</f>
        <v>11.4</v>
      </c>
      <c r="AN65" s="158">
        <f>AK65*AM65</f>
        <v>24.031200000000002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2.04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  <v>0.068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16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0.016</v>
      </c>
      <c r="AJ69" s="168"/>
      <c r="AK69" s="163">
        <f>SUM(G70:AG70)</f>
        <v>0.544</v>
      </c>
      <c r="AL69" s="164"/>
      <c r="AM69" s="156">
        <f>IF(AK69=0,0,BN117)</f>
        <v>36.7</v>
      </c>
      <c r="AN69" s="158">
        <f>AK69*AM69</f>
        <v>19.964800000000004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  <v>0.544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0.045</v>
      </c>
      <c r="AJ71" s="168"/>
      <c r="AK71" s="163">
        <f>SUM(G72:AG72)</f>
        <v>1.53</v>
      </c>
      <c r="AL71" s="164"/>
      <c r="AM71" s="156">
        <f>IF(AK71=0,0,BO117)</f>
        <v>16.1</v>
      </c>
      <c r="AN71" s="158">
        <f>AK71*AM71</f>
        <v>24.633000000000003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  <v>1.53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0.049999999999999996</v>
      </c>
      <c r="AJ73" s="168"/>
      <c r="AK73" s="163">
        <f>SUM(G74:AG74)</f>
        <v>1.7</v>
      </c>
      <c r="AL73" s="164"/>
      <c r="AM73" s="156">
        <f>IF(AK73=0,0,BP117)</f>
        <v>11.25</v>
      </c>
      <c r="AN73" s="158">
        <f>AK73*AM73</f>
        <v>19.125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  <v>1.7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20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6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0.07</v>
      </c>
      <c r="AJ97" s="168"/>
      <c r="AK97" s="163">
        <f>SUM(G98:AG98)</f>
        <v>2.3800000000000003</v>
      </c>
      <c r="AL97" s="164"/>
      <c r="AM97" s="156">
        <f>IF(AK97=0,0,BW117)</f>
        <v>21</v>
      </c>
      <c r="AN97" s="158">
        <f>AK97*AM97</f>
        <v>49.980000000000004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0.34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0.68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  <v>0.68</v>
      </c>
      <c r="U98" s="47">
        <f t="shared" si="108"/>
      </c>
      <c r="V98" s="46">
        <f t="shared" si="108"/>
      </c>
      <c r="W98" s="46">
        <f>IF(W97=0,"",полдникл*W97/1000)</f>
        <v>0.408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0.068</v>
      </c>
      <c r="AB98" s="46">
        <f t="shared" si="109"/>
        <v>0.204</v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v>28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0.027999999999999997</v>
      </c>
      <c r="AJ105" s="168"/>
      <c r="AK105" s="163">
        <f>SUM(G106:AG106)</f>
        <v>0.952</v>
      </c>
      <c r="AL105" s="164"/>
      <c r="AM105" s="156">
        <f>IF(AK105=0,0,CA117)</f>
        <v>58.24</v>
      </c>
      <c r="AN105" s="158">
        <f>AK105*AM105</f>
        <v>55.44448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0.952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20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0.02</v>
      </c>
      <c r="AJ107" s="168"/>
      <c r="AK107" s="163">
        <f>SUM(G108:AG108)</f>
        <v>0.68</v>
      </c>
      <c r="AL107" s="164"/>
      <c r="AM107" s="156">
        <f>IF(AK107=0,0,CB117)</f>
        <v>62</v>
      </c>
      <c r="AN107" s="158">
        <f>AK107*AM107</f>
        <v>42.160000000000004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  <v>0.68</v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200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0.19999999999999998</v>
      </c>
      <c r="AJ111" s="168"/>
      <c r="AK111" s="163">
        <f>SUM(G112:AG112)</f>
        <v>6.8</v>
      </c>
      <c r="AL111" s="164"/>
      <c r="AM111" s="156">
        <f>IF(AK111=0,0,CD117)</f>
        <v>21.7</v>
      </c>
      <c r="AN111" s="158">
        <f>AK111*AM111</f>
        <v>147.56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  <v>6.8</v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</v>
      </c>
      <c r="AJ115" s="168"/>
      <c r="AK115" s="163">
        <f>SUM(G116:AG116)</f>
        <v>10.2</v>
      </c>
      <c r="AL115" s="164"/>
      <c r="AM115" s="156">
        <f>IF(AK115=0,0,CF117)</f>
        <v>16.8</v>
      </c>
      <c r="AN115" s="158">
        <f>AK115*AM115</f>
        <v>171.35999999999999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10.2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0.4</v>
      </c>
      <c r="AJ125" s="168"/>
      <c r="AK125" s="163">
        <f>SUM(G126:AG126)</f>
        <v>13.600000000000001</v>
      </c>
      <c r="AL125" s="164"/>
      <c r="AM125" s="156">
        <f>IF(AK125=0,0,CG117)</f>
        <v>13.1</v>
      </c>
      <c r="AN125" s="158">
        <f>AK125*AM125</f>
        <v>178.16000000000003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5.44</v>
      </c>
      <c r="P126" s="45">
        <f t="shared" si="150"/>
        <v>8.16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0.296</v>
      </c>
      <c r="AJ127" s="168"/>
      <c r="AK127" s="163">
        <f>SUM(G128:AG128)</f>
        <v>10.064</v>
      </c>
      <c r="AL127" s="164"/>
      <c r="AM127" s="156">
        <f>IF(AK127=0,0,CH117)</f>
        <v>4.25</v>
      </c>
      <c r="AN127" s="158">
        <f>AK127*AM127</f>
        <v>42.772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10.064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0.09599999999999997</v>
      </c>
      <c r="AJ129" s="168"/>
      <c r="AK129" s="163">
        <f>SUM(G130:AG130)</f>
        <v>3.2639999999999993</v>
      </c>
      <c r="AL129" s="164"/>
      <c r="AM129" s="156">
        <f>IF(AK129=0,0,CI117)</f>
        <v>5.9</v>
      </c>
      <c r="AN129" s="158">
        <f>AK129*AM129</f>
        <v>19.257599999999996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0.68</v>
      </c>
      <c r="P130" s="45">
        <f t="shared" si="156"/>
      </c>
      <c r="Q130" s="49">
        <f t="shared" si="156"/>
        <v>0.51</v>
      </c>
      <c r="R130" s="45">
        <f t="shared" si="156"/>
        <v>1.224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0.51</v>
      </c>
      <c r="AB130" s="45">
        <f t="shared" si="157"/>
        <v>0.34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0.07500000000000001</v>
      </c>
      <c r="AJ131" s="168"/>
      <c r="AK131" s="163">
        <f>SUM(G132:AG132)</f>
        <v>2.5500000000000003</v>
      </c>
      <c r="AL131" s="164"/>
      <c r="AM131" s="156">
        <f>IF(AK131=0,0,CJ117)</f>
        <v>7.8</v>
      </c>
      <c r="AN131" s="158">
        <f>AK131*AM131</f>
        <v>19.89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0.68</v>
      </c>
      <c r="P132" s="46">
        <f t="shared" si="159"/>
      </c>
      <c r="Q132" s="47">
        <f t="shared" si="159"/>
        <v>0.51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1.156</v>
      </c>
      <c r="AB132" s="46">
        <f t="shared" si="160"/>
        <v>0.204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0.16</v>
      </c>
      <c r="AJ137" s="168"/>
      <c r="AK137" s="163">
        <f>SUM(G138:AG138)</f>
        <v>5.44</v>
      </c>
      <c r="AL137" s="164"/>
      <c r="AM137" s="156">
        <f>IF(AK137=0,0,CO117)</f>
        <v>6.8</v>
      </c>
      <c r="AN137" s="158">
        <f>AK137*AM137</f>
        <v>36.992000000000004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5.44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0.001</v>
      </c>
      <c r="AJ141" s="168"/>
      <c r="AK141" s="163">
        <f>SUM(G142:AG142)</f>
        <v>0.034</v>
      </c>
      <c r="AL141" s="164"/>
      <c r="AM141" s="156">
        <f>IF(AK141=0,0,CM117)</f>
        <v>52.8</v>
      </c>
      <c r="AN141" s="158">
        <f>AK141*AM141</f>
        <v>1.7952000000000001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0.034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0.44999999999999996</v>
      </c>
      <c r="AJ147" s="168"/>
      <c r="AK147" s="163">
        <f>SUM(G148:AG148)</f>
        <v>15.299999999999999</v>
      </c>
      <c r="AL147" s="164"/>
      <c r="AM147" s="156">
        <f>IF(AK147=0,0,CQ117)</f>
        <v>13.8</v>
      </c>
      <c r="AN147" s="158">
        <f>AK147*AM147</f>
        <v>211.14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3.4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5.1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0.002</v>
      </c>
      <c r="AJ157" s="168"/>
      <c r="AK157" s="163">
        <f>SUM(G158:AG158)</f>
        <v>0.068</v>
      </c>
      <c r="AL157" s="164"/>
      <c r="AM157" s="156">
        <f>IF(AK157=0,0,CV117)</f>
        <v>150</v>
      </c>
      <c r="AN157" s="158">
        <f>AK157*AM157</f>
        <v>10.200000000000001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0.068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0.34</v>
      </c>
      <c r="AL163" s="164"/>
      <c r="AM163" s="156">
        <f>IF(AK163=0,0,CY117)</f>
        <v>10.24</v>
      </c>
      <c r="AN163" s="158">
        <f>AK163*AM163</f>
        <v>3.4816000000000003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0.034</v>
      </c>
      <c r="AL165" s="164"/>
      <c r="AM165" s="156">
        <f>IF(AK165=0,0,CZ117)</f>
        <v>190</v>
      </c>
      <c r="AN165" s="158">
        <f>AK165*AM165</f>
        <v>6.460000000000001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0.034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2320.88964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2021-02-09T06:26:36Z</cp:lastPrinted>
  <dcterms:created xsi:type="dcterms:W3CDTF">1996-10-08T23:32:33Z</dcterms:created>
  <dcterms:modified xsi:type="dcterms:W3CDTF">2021-02-10T05:38:53Z</dcterms:modified>
  <cp:category/>
  <cp:version/>
  <cp:contentType/>
  <cp:contentStatus/>
</cp:coreProperties>
</file>